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sasa\Documents\"/>
    </mc:Choice>
  </mc:AlternateContent>
  <xr:revisionPtr revIDLastSave="0" documentId="13_ncr:1_{60F5843A-24ED-4FCE-87DA-1EBA4426CD0C}" xr6:coauthVersionLast="47" xr6:coauthVersionMax="47" xr10:uidLastSave="{00000000-0000-0000-0000-000000000000}"/>
  <bookViews>
    <workbookView xWindow="12864" yWindow="4848" windowWidth="21864" windowHeight="18600" xr2:uid="{00000000-000D-0000-FFFF-FFFF00000000}"/>
  </bookViews>
  <sheets>
    <sheet name="バイク購入品検討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3" l="1"/>
  <c r="G60" i="3"/>
  <c r="I60" i="3" s="1"/>
  <c r="G24" i="3"/>
  <c r="I24" i="3" s="1"/>
  <c r="G75" i="3"/>
  <c r="I75" i="3" s="1"/>
  <c r="I76" i="3" s="1"/>
  <c r="G68" i="3"/>
  <c r="I68" i="3" s="1"/>
  <c r="I69" i="3" s="1"/>
  <c r="G61" i="3"/>
  <c r="I61" i="3" s="1"/>
  <c r="G59" i="3"/>
  <c r="I59" i="3" s="1"/>
  <c r="G57" i="3"/>
  <c r="I57" i="3" s="1"/>
  <c r="G56" i="3"/>
  <c r="I56" i="3" s="1"/>
  <c r="G55" i="3"/>
  <c r="I55" i="3" s="1"/>
  <c r="G54" i="3"/>
  <c r="I54" i="3" s="1"/>
  <c r="G53" i="3"/>
  <c r="I53" i="3" s="1"/>
  <c r="G52" i="3"/>
  <c r="I52" i="3" s="1"/>
  <c r="G51" i="3"/>
  <c r="I51" i="3" s="1"/>
  <c r="G50" i="3"/>
  <c r="I50" i="3" s="1"/>
  <c r="G49" i="3"/>
  <c r="I49" i="3" s="1"/>
  <c r="G58" i="3"/>
  <c r="I58" i="3" s="1"/>
  <c r="G46" i="3"/>
  <c r="I46" i="3" s="1"/>
  <c r="G45" i="3"/>
  <c r="I45" i="3" s="1"/>
  <c r="G48" i="3"/>
  <c r="I48" i="3" s="1"/>
  <c r="G47" i="3"/>
  <c r="I47" i="3" s="1"/>
  <c r="G44" i="3"/>
  <c r="I44" i="3" s="1"/>
  <c r="G43" i="3"/>
  <c r="I43" i="3" s="1"/>
  <c r="G42" i="3"/>
  <c r="I42" i="3" s="1"/>
  <c r="G41" i="3"/>
  <c r="I41" i="3" s="1"/>
  <c r="G40" i="3"/>
  <c r="I40" i="3" s="1"/>
  <c r="G30" i="3"/>
  <c r="I30" i="3" s="1"/>
  <c r="I31" i="3" s="1"/>
  <c r="G25" i="3"/>
  <c r="I25" i="3" s="1"/>
  <c r="G23" i="3"/>
  <c r="I23" i="3" s="1"/>
  <c r="G22" i="3"/>
  <c r="I22" i="3" s="1"/>
  <c r="G21" i="3"/>
  <c r="I21" i="3" s="1"/>
  <c r="G20" i="3"/>
  <c r="I20" i="3" s="1"/>
  <c r="G19" i="3"/>
  <c r="I19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9" i="3"/>
  <c r="I9" i="3" s="1"/>
  <c r="I10" i="3" s="1"/>
  <c r="G5" i="3"/>
  <c r="I5" i="3" s="1"/>
  <c r="I6" i="3" s="1"/>
  <c r="I34" i="3" l="1"/>
  <c r="I62" i="3"/>
  <c r="I79" i="3" l="1"/>
</calcChain>
</file>

<file path=xl/sharedStrings.xml><?xml version="1.0" encoding="utf-8"?>
<sst xmlns="http://schemas.openxmlformats.org/spreadsheetml/2006/main" count="211" uniqueCount="109">
  <si>
    <t>(税込)</t>
  </si>
  <si>
    <t>メーカー</t>
  </si>
  <si>
    <t>品名</t>
  </si>
  <si>
    <t>型番</t>
  </si>
  <si>
    <t>数量</t>
  </si>
  <si>
    <t>単価</t>
  </si>
  <si>
    <t>工賃</t>
  </si>
  <si>
    <t>計</t>
  </si>
  <si>
    <t>備考</t>
  </si>
  <si>
    <t>１．バイク本体</t>
  </si>
  <si>
    <t>HONDA</t>
  </si>
  <si>
    <t>CL500</t>
  </si>
  <si>
    <t>8BL-PC68</t>
  </si>
  <si>
    <t>【小　計】</t>
  </si>
  <si>
    <t>３．ディーラーオプション</t>
  </si>
  <si>
    <t>ミツバ</t>
  </si>
  <si>
    <t>MSC-BE61</t>
  </si>
  <si>
    <t>-</t>
  </si>
  <si>
    <t>ETCアンテナ用ハンドルクランプブラケット</t>
  </si>
  <si>
    <t>SP武川</t>
  </si>
  <si>
    <t>サイドバッグサポートキット</t>
  </si>
  <si>
    <t>09-11-0334</t>
  </si>
  <si>
    <t>グラブバー</t>
  </si>
  <si>
    <t>09-11-0339</t>
  </si>
  <si>
    <t>ツーリングバッグM(ブラック)</t>
  </si>
  <si>
    <t>08-01-0205</t>
  </si>
  <si>
    <t>48φタコメーターキット(オレンジLED)</t>
  </si>
  <si>
    <t>05-05-0117</t>
  </si>
  <si>
    <t>デイトナ</t>
  </si>
  <si>
    <t>パイプエンジンガード CL500（'23）Lower</t>
  </si>
  <si>
    <t>ヘルメットホルダー</t>
  </si>
  <si>
    <t>ローダウンサスペンション</t>
  </si>
  <si>
    <t>汎用</t>
  </si>
  <si>
    <t>ショートスタンド</t>
  </si>
  <si>
    <t>ダートフリーク</t>
  </si>
  <si>
    <t>DRC メータースクリーンプロテクティブフィルム</t>
  </si>
  <si>
    <t>D50-11-010</t>
  </si>
  <si>
    <t>SHOEI</t>
  </si>
  <si>
    <t>フルフェイスヘルメット</t>
  </si>
  <si>
    <t>Z-8</t>
  </si>
  <si>
    <t>SHOEI GALLERY OSAKA</t>
  </si>
  <si>
    <t>KOMINE</t>
  </si>
  <si>
    <t>プロテクトフルメッシュジャケット</t>
  </si>
  <si>
    <t>JK-176</t>
  </si>
  <si>
    <t>楽天</t>
  </si>
  <si>
    <t>SK-833</t>
  </si>
  <si>
    <t>プロテクトメッシュグローブ</t>
  </si>
  <si>
    <t>GK-1633</t>
  </si>
  <si>
    <t>エルゴノミックネックガード(Sサイズ)</t>
  </si>
  <si>
    <t>SK-806</t>
  </si>
  <si>
    <t>Kaedear</t>
  </si>
  <si>
    <t>USB電源</t>
  </si>
  <si>
    <t>KDR-M3D</t>
  </si>
  <si>
    <t>アクセサリー電源ユニット D-UNIT+</t>
  </si>
  <si>
    <t>床付バイクカバー</t>
  </si>
  <si>
    <t>FC-L</t>
  </si>
  <si>
    <t>KDR-LK3  3m</t>
  </si>
  <si>
    <t>2WAYシートバッグ</t>
  </si>
  <si>
    <t>AMAZON</t>
  </si>
  <si>
    <t>ウインドスクリーン</t>
  </si>
  <si>
    <t>CL-03</t>
  </si>
  <si>
    <t>SENA</t>
  </si>
  <si>
    <t>インカム (Z-8専用モデル)</t>
  </si>
  <si>
    <t>SRL-EXT</t>
  </si>
  <si>
    <t>MAXWIN</t>
  </si>
  <si>
    <t>スマートモニター</t>
  </si>
  <si>
    <t>M2 lite</t>
  </si>
  <si>
    <t>ミリ波センサー</t>
  </si>
  <si>
    <t>M2-BSD</t>
  </si>
  <si>
    <t>フロントカメラ</t>
  </si>
  <si>
    <t>M2-CAM01</t>
  </si>
  <si>
    <t>リアカメラ</t>
  </si>
  <si>
    <t>M2-CAM02</t>
  </si>
  <si>
    <t>プロト</t>
  </si>
  <si>
    <t>DRS012</t>
  </si>
  <si>
    <t>DRS001</t>
  </si>
  <si>
    <t>DRS011</t>
  </si>
  <si>
    <t>電動エアポンプ</t>
  </si>
  <si>
    <t>KDR-AP1</t>
  </si>
  <si>
    <t>米式バルブクイックエアチャック</t>
  </si>
  <si>
    <t>KDR-AP202</t>
  </si>
  <si>
    <t>任意保険</t>
  </si>
  <si>
    <t>年間払い</t>
  </si>
  <si>
    <t>総合計</t>
  </si>
  <si>
    <t>２．諸費用</t>
  </si>
  <si>
    <t>ETC 1.0車載器　アンテナ分離型</t>
  </si>
  <si>
    <t>【</t>
    <phoneticPr fontId="2"/>
  </si>
  <si>
    <t>maruto</t>
    <phoneticPr fontId="2"/>
  </si>
  <si>
    <r>
      <rPr>
        <b/>
        <sz val="10"/>
        <color rgb="FF000000"/>
        <rFont val="Arial"/>
        <family val="3"/>
        <charset val="128"/>
        <scheme val="minor"/>
      </rPr>
      <t>】</t>
    </r>
    <phoneticPr fontId="2"/>
  </si>
  <si>
    <r>
      <rPr>
        <sz val="10"/>
        <color rgb="FF000000"/>
        <rFont val="Arial"/>
        <family val="3"/>
        <charset val="128"/>
        <scheme val="minor"/>
      </rPr>
      <t>登録届出等諸費用</t>
    </r>
    <rPh sb="2" eb="4">
      <t>トドケデ</t>
    </rPh>
    <phoneticPr fontId="2"/>
  </si>
  <si>
    <r>
      <rPr>
        <b/>
        <sz val="12"/>
        <color rgb="FF000000"/>
        <rFont val="Arial"/>
        <family val="3"/>
        <charset val="128"/>
        <scheme val="minor"/>
      </rPr>
      <t>【　合　計　】</t>
    </r>
    <phoneticPr fontId="2"/>
  </si>
  <si>
    <r>
      <rPr>
        <b/>
        <sz val="12"/>
        <color rgb="FF000000"/>
        <rFont val="Arial"/>
        <family val="3"/>
        <charset val="128"/>
        <scheme val="minor"/>
      </rPr>
      <t>】</t>
    </r>
    <phoneticPr fontId="2"/>
  </si>
  <si>
    <r>
      <t>af</t>
    </r>
    <r>
      <rPr>
        <sz val="10"/>
        <color rgb="FF000000"/>
        <rFont val="Arial"/>
        <family val="3"/>
        <charset val="128"/>
        <scheme val="minor"/>
      </rPr>
      <t>旭風防</t>
    </r>
    <rPh sb="3" eb="5">
      <t>フウボウ</t>
    </rPh>
    <phoneticPr fontId="2"/>
  </si>
  <si>
    <r>
      <rPr>
        <b/>
        <sz val="10"/>
        <color rgb="FF000000"/>
        <rFont val="Arial"/>
        <family val="3"/>
        <charset val="128"/>
        <scheme val="minor"/>
      </rPr>
      <t>バイクディーラー</t>
    </r>
    <phoneticPr fontId="2"/>
  </si>
  <si>
    <r>
      <rPr>
        <b/>
        <sz val="10"/>
        <color rgb="FF000000"/>
        <rFont val="Arial"/>
        <family val="3"/>
        <charset val="128"/>
        <scheme val="minor"/>
      </rPr>
      <t>任意保険</t>
    </r>
    <rPh sb="0" eb="4">
      <t>ニンイホケン</t>
    </rPh>
    <phoneticPr fontId="2"/>
  </si>
  <si>
    <t>(税込)</t>
    <rPh sb="1" eb="3">
      <t>ゼイコ</t>
    </rPh>
    <phoneticPr fontId="2"/>
  </si>
  <si>
    <r>
      <rPr>
        <sz val="10"/>
        <color rgb="FF000000"/>
        <rFont val="Arial"/>
        <family val="3"/>
        <charset val="128"/>
        <scheme val="minor"/>
      </rPr>
      <t>金額</t>
    </r>
    <rPh sb="0" eb="2">
      <t>キンガク</t>
    </rPh>
    <phoneticPr fontId="2"/>
  </si>
  <si>
    <r>
      <rPr>
        <sz val="10"/>
        <color rgb="FF000000"/>
        <rFont val="Arial"/>
        <family val="3"/>
        <charset val="128"/>
        <scheme val="minor"/>
      </rPr>
      <t>シート下電源取り出しハーネス</t>
    </r>
    <rPh sb="3" eb="4">
      <t>シタ</t>
    </rPh>
    <phoneticPr fontId="2"/>
  </si>
  <si>
    <r>
      <rPr>
        <b/>
        <sz val="10"/>
        <color rgb="FF000000"/>
        <rFont val="Arial"/>
        <family val="3"/>
        <charset val="128"/>
        <scheme val="minor"/>
      </rPr>
      <t>その他バイク用品</t>
    </r>
    <rPh sb="2" eb="3">
      <t>タ</t>
    </rPh>
    <rPh sb="6" eb="8">
      <t>ヨウヒン</t>
    </rPh>
    <phoneticPr fontId="2"/>
  </si>
  <si>
    <r>
      <rPr>
        <sz val="10"/>
        <color rgb="FF000000"/>
        <rFont val="Arial"/>
        <family val="3"/>
        <charset val="128"/>
        <scheme val="minor"/>
      </rPr>
      <t>プロテクトメッシュインナーパンツ</t>
    </r>
    <phoneticPr fontId="2"/>
  </si>
  <si>
    <r>
      <rPr>
        <sz val="10"/>
        <color rgb="FF000000"/>
        <rFont val="Arial"/>
        <family val="3"/>
        <charset val="128"/>
        <scheme val="minor"/>
      </rPr>
      <t>チェーンロック</t>
    </r>
    <r>
      <rPr>
        <sz val="10"/>
        <color rgb="FF000000"/>
        <rFont val="Arial"/>
        <family val="2"/>
        <scheme val="minor"/>
      </rPr>
      <t xml:space="preserve"> 3m</t>
    </r>
    <phoneticPr fontId="2"/>
  </si>
  <si>
    <r>
      <rPr>
        <b/>
        <sz val="10"/>
        <color rgb="FF000000"/>
        <rFont val="Arial"/>
        <family val="3"/>
        <charset val="128"/>
        <scheme val="minor"/>
      </rPr>
      <t>駐輪場</t>
    </r>
    <rPh sb="0" eb="3">
      <t>チュウリンジョウ</t>
    </rPh>
    <phoneticPr fontId="2"/>
  </si>
  <si>
    <r>
      <rPr>
        <sz val="10"/>
        <color rgb="FF000000"/>
        <rFont val="Arial"/>
        <family val="3"/>
        <charset val="128"/>
        <scheme val="minor"/>
      </rPr>
      <t>敷金礼金等諸費用</t>
    </r>
    <rPh sb="0" eb="4">
      <t>シキキンレイキン</t>
    </rPh>
    <rPh sb="4" eb="5">
      <t>ナド</t>
    </rPh>
    <rPh sb="5" eb="8">
      <t>ショヒヨウ</t>
    </rPh>
    <phoneticPr fontId="2"/>
  </si>
  <si>
    <t>DIY</t>
    <phoneticPr fontId="2"/>
  </si>
  <si>
    <r>
      <rPr>
        <b/>
        <sz val="10"/>
        <color rgb="FF000000"/>
        <rFont val="Arial"/>
        <family val="3"/>
        <charset val="128"/>
        <scheme val="minor"/>
      </rPr>
      <t>４．お値引き</t>
    </r>
    <phoneticPr fontId="2"/>
  </si>
  <si>
    <r>
      <rPr>
        <sz val="10"/>
        <color rgb="FF000000"/>
        <rFont val="Arial"/>
        <family val="3"/>
        <charset val="128"/>
        <scheme val="minor"/>
      </rPr>
      <t>お値引き</t>
    </r>
    <phoneticPr fontId="2"/>
  </si>
  <si>
    <r>
      <rPr>
        <sz val="10"/>
        <color rgb="FF000000"/>
        <rFont val="Arial"/>
        <family val="3"/>
        <charset val="128"/>
        <scheme val="minor"/>
      </rPr>
      <t>フロントカメラステー　※ネジ穴合わない。両面テープ固定</t>
    </r>
    <rPh sb="14" eb="15">
      <t>アナ</t>
    </rPh>
    <rPh sb="15" eb="16">
      <t>ア</t>
    </rPh>
    <rPh sb="20" eb="22">
      <t>リョウメン</t>
    </rPh>
    <rPh sb="25" eb="27">
      <t>コテイ</t>
    </rPh>
    <phoneticPr fontId="2"/>
  </si>
  <si>
    <r>
      <rPr>
        <sz val="10"/>
        <color rgb="FF000000"/>
        <rFont val="Arial"/>
        <family val="3"/>
        <charset val="128"/>
        <scheme val="minor"/>
      </rPr>
      <t>ナンバーカメラステー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3"/>
        <charset val="128"/>
        <scheme val="minor"/>
      </rPr>
      <t>左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3"/>
        <charset val="128"/>
        <scheme val="minor"/>
      </rPr>
      <t>　※ネジ穴合わない。両面テープ固定</t>
    </r>
    <phoneticPr fontId="2"/>
  </si>
  <si>
    <r>
      <rPr>
        <sz val="10"/>
        <color rgb="FF000000"/>
        <rFont val="Arial"/>
        <family val="3"/>
        <charset val="128"/>
        <scheme val="minor"/>
      </rPr>
      <t>ナンバーカメラステー</t>
    </r>
    <r>
      <rPr>
        <sz val="10"/>
        <color rgb="FF000000"/>
        <rFont val="Arial"/>
        <family val="2"/>
        <scheme val="minor"/>
      </rPr>
      <t>(</t>
    </r>
    <r>
      <rPr>
        <sz val="10"/>
        <color rgb="FF000000"/>
        <rFont val="Arial"/>
        <family val="3"/>
        <charset val="128"/>
        <scheme val="minor"/>
      </rPr>
      <t>右</t>
    </r>
    <r>
      <rPr>
        <sz val="10"/>
        <color rgb="FF000000"/>
        <rFont val="Arial"/>
        <family val="2"/>
        <scheme val="minor"/>
      </rPr>
      <t>)</t>
    </r>
    <r>
      <rPr>
        <sz val="10"/>
        <color rgb="FF000000"/>
        <rFont val="Arial"/>
        <family val="3"/>
        <charset val="128"/>
        <scheme val="minor"/>
      </rPr>
      <t>　※ネジ穴合わない。両面テープ固定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</si>
</sst>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;[Red]\▲#,##0"/>
  </numFmts>
  <fonts count="13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6"/>
      <name val="Arial"/>
      <family val="3"/>
      <charset val="128"/>
      <scheme val="minor"/>
    </font>
    <font>
      <b/>
      <sz val="10"/>
      <color rgb="FF000000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sz val="10"/>
      <color rgb="FF000000"/>
      <name val="Arial"/>
      <family val="3"/>
      <charset val="128"/>
      <scheme val="minor"/>
    </font>
    <font>
      <sz val="12"/>
      <color rgb="FF000000"/>
      <name val="Arial"/>
      <family val="2"/>
      <scheme val="minor"/>
    </font>
    <font>
      <b/>
      <i/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i/>
      <sz val="16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b/>
      <sz val="12"/>
      <color rgb="FF000000"/>
      <name val="Arial"/>
      <family val="3"/>
      <charset val="128"/>
      <scheme val="minor"/>
    </font>
    <font>
      <b/>
      <sz val="10"/>
      <color rgb="FF000000"/>
      <name val="Arial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2" tint="-0.34998626667073579"/>
      </left>
      <right style="thin">
        <color theme="2" tint="-0.34998626667073579"/>
      </right>
      <top style="thin">
        <color theme="2" tint="-0.34998626667073579"/>
      </top>
      <bottom style="thin">
        <color theme="2" tint="-0.34998626667073579"/>
      </bottom>
      <diagonal/>
    </border>
    <border>
      <left/>
      <right style="thin">
        <color theme="2" tint="-0.34998626667073579"/>
      </right>
      <top/>
      <bottom style="thin">
        <color theme="2" tint="-0.34998626667073579"/>
      </bottom>
      <diagonal/>
    </border>
    <border>
      <left style="thin">
        <color theme="2" tint="-0.34998626667073579"/>
      </left>
      <right style="thin">
        <color theme="2" tint="-0.34998626667073579"/>
      </right>
      <top/>
      <bottom style="thin">
        <color theme="2" tint="-0.34998626667073579"/>
      </bottom>
      <diagonal/>
    </border>
    <border>
      <left style="thin">
        <color theme="2" tint="-0.34998626667073579"/>
      </left>
      <right/>
      <top/>
      <bottom style="thin">
        <color theme="2" tint="-0.34998626667073579"/>
      </bottom>
      <diagonal/>
    </border>
    <border>
      <left/>
      <right style="thin">
        <color theme="2" tint="-0.34998626667073579"/>
      </right>
      <top style="thin">
        <color theme="2" tint="-0.34998626667073579"/>
      </top>
      <bottom style="thin">
        <color theme="2" tint="-0.34998626667073579"/>
      </bottom>
      <diagonal/>
    </border>
    <border>
      <left style="thin">
        <color theme="2" tint="-0.34998626667073579"/>
      </left>
      <right/>
      <top style="thin">
        <color theme="2" tint="-0.34998626667073579"/>
      </top>
      <bottom style="thin">
        <color theme="2" tint="-0.34998626667073579"/>
      </bottom>
      <diagonal/>
    </border>
    <border>
      <left/>
      <right style="thin">
        <color theme="2" tint="-0.34998626667073579"/>
      </right>
      <top style="thin">
        <color theme="2" tint="-0.34998626667073579"/>
      </top>
      <bottom/>
      <diagonal/>
    </border>
    <border>
      <left style="thin">
        <color theme="2" tint="-0.34998626667073579"/>
      </left>
      <right style="thin">
        <color theme="2" tint="-0.34998626667073579"/>
      </right>
      <top style="thin">
        <color theme="2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 applyFont="1" applyAlignmen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76" fontId="1" fillId="0" borderId="1" xfId="1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6" fillId="0" borderId="8" xfId="1" applyNumberFormat="1" applyFont="1" applyBorder="1" applyAlignment="1">
      <alignment vertical="center"/>
    </xf>
    <xf numFmtId="176" fontId="8" fillId="0" borderId="1" xfId="1" applyNumberFormat="1" applyFont="1" applyBorder="1" applyAlignment="1">
      <alignment horizontal="right" vertical="center"/>
    </xf>
    <xf numFmtId="176" fontId="7" fillId="0" borderId="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NumberFormat="1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7" fillId="0" borderId="9" xfId="1" applyNumberFormat="1" applyFont="1" applyBorder="1" applyAlignment="1"/>
    <xf numFmtId="176" fontId="9" fillId="0" borderId="9" xfId="1" applyNumberFormat="1" applyFont="1" applyBorder="1" applyAlignment="1"/>
    <xf numFmtId="176" fontId="1" fillId="0" borderId="1" xfId="1" applyNumberFormat="1" applyFont="1" applyBorder="1" applyAlignment="1">
      <alignment horizontal="center" vertical="center"/>
    </xf>
    <xf numFmtId="176" fontId="10" fillId="0" borderId="9" xfId="1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/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border outline="0">
        <top style="thin">
          <color theme="2" tint="-0.34998626667073579"/>
        </top>
      </border>
    </dxf>
    <dxf>
      <border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/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numFmt numFmtId="176" formatCode="#,##0;[Red]\▲#,##0"/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border outline="0">
        <top style="thin">
          <color theme="2" tint="-0.34998626667073579"/>
        </top>
      </border>
    </dxf>
    <dxf>
      <border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2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/>
        <bottom/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outline="0">
        <left style="thin">
          <color theme="2" tint="-0.34998626667073579"/>
        </left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outline="0">
        <right style="thin">
          <color theme="2" tint="-0.34998626667073579"/>
        </right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border diagonalUp="0" diagonalDown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/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numFmt numFmtId="176" formatCode="#,##0;[Red]\▲#,##0"/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border>
        <top style="thin">
          <color theme="2" tint="-0.34998626667073579"/>
        </top>
      </border>
    </dxf>
    <dxf>
      <border diagonalUp="0" diagonalDown="0">
        <left style="thin">
          <color theme="2" tint="-0.34998626667073579"/>
        </left>
        <right style="thin">
          <color theme="2" tint="-0.34998626667073579"/>
        </right>
        <top style="thin">
          <color theme="2" tint="-0.34998626667073579"/>
        </top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vertical="center" textRotation="0" wrapText="0" indent="0" justifyLastLine="0" shrinkToFit="0" readingOrder="0"/>
    </dxf>
    <dxf>
      <border>
        <bottom style="thin">
          <color theme="2" tint="-0.34998626667073579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34998626667073579"/>
        </left>
        <right style="thin">
          <color theme="2" tint="-0.34998626667073579"/>
        </right>
        <top/>
        <bottom/>
      </border>
    </dxf>
    <dxf>
      <font>
        <strike val="0"/>
      </font>
      <fill>
        <patternFill>
          <bgColor rgb="FFF0F0F0"/>
        </patternFill>
      </fill>
    </dxf>
    <dxf>
      <font>
        <b/>
        <i val="0"/>
        <strike val="0"/>
        <color theme="0"/>
      </font>
      <fill>
        <patternFill>
          <bgColor theme="4" tint="-0.2499465926084170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8DFF"/>
          <bgColor rgb="FF008DFF"/>
        </patternFill>
      </fill>
    </dxf>
    <dxf>
      <border>
        <left style="thin">
          <color rgb="FF008DFF"/>
        </left>
        <right style="thin">
          <color rgb="FF008DFF"/>
        </right>
        <top style="thin">
          <color rgb="FF008DFF"/>
        </top>
        <bottom style="thin">
          <color rgb="FF008DFF"/>
        </bottom>
      </border>
    </dxf>
  </dxfs>
  <tableStyles count="8">
    <tableStyle name="シート1-style" pivot="0" count="4" xr9:uid="{00000000-0011-0000-FFFF-FFFF00000000}">
      <tableStyleElement type="wholeTable" size="0" dxfId="77"/>
      <tableStyleElement type="headerRow" dxfId="76"/>
      <tableStyleElement type="firstRowStripe" dxfId="75"/>
      <tableStyleElement type="secondRowStripe" dxfId="74"/>
    </tableStyle>
    <tableStyle name="シート1-style 2" pivot="0" count="2" xr9:uid="{00000000-0011-0000-FFFF-FFFF01000000}">
      <tableStyleElement type="firstRowStripe" dxfId="73"/>
      <tableStyleElement type="secondRowStripe" dxfId="72"/>
    </tableStyle>
    <tableStyle name="シート1-style 3" pivot="0" count="4" xr9:uid="{00000000-0011-0000-FFFF-FFFF02000000}">
      <tableStyleElement type="wholeTable" size="0" dxfId="71"/>
      <tableStyleElement type="headerRow" dxfId="70"/>
      <tableStyleElement type="firstRowStripe" dxfId="69"/>
      <tableStyleElement type="secondRowStripe" dxfId="68"/>
    </tableStyle>
    <tableStyle name="シート1-style 4" pivot="0" count="4" xr9:uid="{00000000-0011-0000-FFFF-FFFF03000000}">
      <tableStyleElement type="wholeTable" size="0" dxfId="67"/>
      <tableStyleElement type="headerRow" dxfId="66"/>
      <tableStyleElement type="firstRowStripe" dxfId="65"/>
      <tableStyleElement type="secondRowStripe" dxfId="64"/>
    </tableStyle>
    <tableStyle name="シート1-style 5" pivot="0" count="2" xr9:uid="{00000000-0011-0000-FFFF-FFFF04000000}">
      <tableStyleElement type="firstRowStripe" dxfId="63"/>
      <tableStyleElement type="secondRowStripe" dxfId="62"/>
    </tableStyle>
    <tableStyle name="シート1-style 6" pivot="0" count="4" xr9:uid="{00000000-0011-0000-FFFF-FFFF05000000}">
      <tableStyleElement type="wholeTable" size="0" dxfId="61"/>
      <tableStyleElement type="headerRow" dxfId="60"/>
      <tableStyleElement type="firstRowStripe" dxfId="59"/>
      <tableStyleElement type="secondRowStripe" dxfId="58"/>
    </tableStyle>
    <tableStyle name="シート1-style 7" pivot="0" count="2" xr9:uid="{00000000-0011-0000-FFFF-FFFF06000000}">
      <tableStyleElement type="firstRowStripe" dxfId="57"/>
      <tableStyleElement type="secondRowStripe" dxfId="56"/>
    </tableStyle>
    <tableStyle name="テーブル スタイル 1" pivot="0" count="2" xr9:uid="{9FDDC388-E554-4A76-B027-D05988C0959E}">
      <tableStyleElement type="headerRow" dxfId="55"/>
      <tableStyleElement type="secondRowStripe" dxfId="54"/>
    </tableStyle>
  </tableStyles>
  <colors>
    <mruColors>
      <color rgb="FFF0F0F0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180203F-A54C-4D56-8929-0C7E9D5E94A3}" name="テーブル16" displayName="テーブル16" ref="B3:J34" totalsRowShown="0" headerRowDxfId="53" dataDxfId="51" headerRowBorderDxfId="52" tableBorderDxfId="50" totalsRowBorderDxfId="49">
  <autoFilter ref="B3:J34" xr:uid="{8180203F-A54C-4D56-8929-0C7E9D5E94A3}"/>
  <tableColumns count="9">
    <tableColumn id="1" xr3:uid="{4D5024D5-7179-42E3-94CC-58647FE5409E}" name="メーカー" dataDxfId="48"/>
    <tableColumn id="2" xr3:uid="{C24DFE84-BF55-4CBF-ACF4-B29BE46150C1}" name="品名" dataDxfId="47"/>
    <tableColumn id="3" xr3:uid="{5C2B2AA7-DF96-49CF-95C3-D191439BC613}" name="型番" dataDxfId="46"/>
    <tableColumn id="4" xr3:uid="{9AA4CE08-35E6-4BFA-8006-A46190CE5DBE}" name="数量" dataDxfId="45"/>
    <tableColumn id="5" xr3:uid="{36E900C5-CF4D-4659-86BA-027D26B00C01}" name="単価" dataDxfId="44" dataCellStyle="桁区切り"/>
    <tableColumn id="6" xr3:uid="{B04CEAC8-CDFB-456F-9306-B90194D4E556}" name="金額" dataDxfId="43" dataCellStyle="桁区切り"/>
    <tableColumn id="7" xr3:uid="{62574406-A1D2-4BC0-9C95-25B0E1F9D931}" name="工賃" dataDxfId="42" dataCellStyle="桁区切り"/>
    <tableColumn id="8" xr3:uid="{992A147A-1B7C-4E4C-AE05-AB60C52939EC}" name="計" dataDxfId="41" dataCellStyle="桁区切り"/>
    <tableColumn id="9" xr3:uid="{8905208C-F2AE-4A0A-B532-876A7BB9BBD0}" name="備考" dataDxfId="40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B50D9D1-EFB4-4A81-A7D1-0B6F20938CBA}" name="テーブル17" displayName="テーブル17" ref="B39:J62" totalsRowShown="0" headerRowDxfId="39" dataDxfId="38" tableBorderDxfId="37">
  <autoFilter ref="B39:J62" xr:uid="{BB50D9D1-EFB4-4A81-A7D1-0B6F20938CBA}"/>
  <tableColumns count="9">
    <tableColumn id="1" xr3:uid="{9899F29F-E6C7-47B3-BA21-3941089C0B8E}" name="メーカー" dataDxfId="36"/>
    <tableColumn id="2" xr3:uid="{7257CD7E-1B80-4B02-83BA-C3B27B866215}" name="品名" dataDxfId="35"/>
    <tableColumn id="3" xr3:uid="{10C7E3AC-D449-4177-AA99-1C8A63FDAAAE}" name="型番" dataDxfId="34"/>
    <tableColumn id="4" xr3:uid="{9D01AF06-853A-4C3B-B416-266B3EFDA61F}" name="数量" dataDxfId="33"/>
    <tableColumn id="5" xr3:uid="{397B85B1-B39E-4AE7-AD76-C1BF1440F446}" name="単価" dataDxfId="32" dataCellStyle="桁区切り"/>
    <tableColumn id="6" xr3:uid="{73FC9EC2-4913-4B45-B585-64339AF1E8B4}" name="金額" dataDxfId="31" dataCellStyle="桁区切り"/>
    <tableColumn id="7" xr3:uid="{DB2D60D9-5138-455C-9E9B-726CD074C2C4}" name="工賃" dataDxfId="30" dataCellStyle="桁区切り"/>
    <tableColumn id="8" xr3:uid="{262164E4-D560-4C0D-93A8-9E48241CEFC8}" name="計" dataDxfId="29" dataCellStyle="桁区切り"/>
    <tableColumn id="9" xr3:uid="{4CF5CEA1-C709-48D9-B698-3551CB910FCF}" name="備考" dataDxfId="28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2427A43-0337-4D5C-BAC9-ED728E0472CD}" name="テーブル19" displayName="テーブル19" ref="B67:J69" totalsRowShown="0" headerRowDxfId="27" dataDxfId="25" headerRowBorderDxfId="26" tableBorderDxfId="24" totalsRowBorderDxfId="23" headerRowCellStyle="桁区切り" dataCellStyle="桁区切り">
  <autoFilter ref="B67:J69" xr:uid="{72427A43-0337-4D5C-BAC9-ED728E0472CD}"/>
  <tableColumns count="9">
    <tableColumn id="1" xr3:uid="{9E62588A-0428-4083-A7BD-286FCF8AF30B}" name="メーカー" dataDxfId="22"/>
    <tableColumn id="2" xr3:uid="{5274182E-414B-4F89-8AD5-C7169C1E650E}" name="品名" dataDxfId="21"/>
    <tableColumn id="3" xr3:uid="{B53EC5FA-03F4-4623-984A-18B722083ADC}" name="型番" dataDxfId="20"/>
    <tableColumn id="4" xr3:uid="{A4CE1035-7AA6-4E96-8996-B965BC19E59E}" name="数量" dataDxfId="19"/>
    <tableColumn id="5" xr3:uid="{02F97F04-15B3-4E8C-93F3-6E472F76B21D}" name="単価" dataDxfId="18" dataCellStyle="桁区切り"/>
    <tableColumn id="6" xr3:uid="{768CAF94-E33D-42E9-92B6-4CEBE4C02F45}" name="金額" dataDxfId="17" dataCellStyle="桁区切り"/>
    <tableColumn id="7" xr3:uid="{9C7B2CA0-F091-4762-85ED-0466DA9255A0}" name="工賃" dataDxfId="16" dataCellStyle="桁区切り"/>
    <tableColumn id="8" xr3:uid="{B1A99B3F-0A16-4205-9775-7CFBC56EE72B}" name="計" dataDxfId="15" dataCellStyle="桁区切り">
      <calculatedColumnFormula>SUM(I67)</calculatedColumnFormula>
    </tableColumn>
    <tableColumn id="9" xr3:uid="{2C7C6235-6870-4C2A-8EDC-107566764D9B}" name="備考" dataDxfId="14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BCFB926-0CE7-4BF2-9CA7-42DC2E99820A}" name="テーブル20" displayName="テーブル20" ref="B74:J76" totalsRowShown="0" headerRowDxfId="13" dataDxfId="11" headerRowBorderDxfId="12" tableBorderDxfId="10" totalsRowBorderDxfId="9" headerRowCellStyle="桁区切り" dataCellStyle="桁区切り">
  <autoFilter ref="B74:J76" xr:uid="{ABCFB926-0CE7-4BF2-9CA7-42DC2E99820A}"/>
  <tableColumns count="9">
    <tableColumn id="1" xr3:uid="{D019BFC1-EA36-4F77-B660-CDC82DDDB783}" name="メーカー" dataDxfId="8"/>
    <tableColumn id="2" xr3:uid="{2FD442A1-4028-41B7-9B34-C280E3970FF3}" name="品名" dataDxfId="7"/>
    <tableColumn id="3" xr3:uid="{D2ECF721-9AAF-43E0-8CE0-21C0E9D66151}" name="型番" dataDxfId="6"/>
    <tableColumn id="4" xr3:uid="{15A90ED8-A677-4463-A82A-DF6453E765D5}" name="数量" dataDxfId="5"/>
    <tableColumn id="5" xr3:uid="{A8DC7D70-14C9-4699-8ECC-564F3D21BB52}" name="単価" dataDxfId="4" dataCellStyle="桁区切り"/>
    <tableColumn id="6" xr3:uid="{9844F90B-C7B7-455F-B881-7559759DC56C}" name="金額" dataDxfId="3" dataCellStyle="桁区切り"/>
    <tableColumn id="7" xr3:uid="{C60433D8-33C3-4753-98EC-91249A0F1237}" name="工賃" dataDxfId="2" dataCellStyle="桁区切り"/>
    <tableColumn id="8" xr3:uid="{D054D5DD-9B55-4DCC-9B18-A8D405C061C9}" name="計" dataDxfId="1" dataCellStyle="桁区切り"/>
    <tableColumn id="9" xr3:uid="{9F6EBD4D-6547-44B5-84BD-794FCC21EDB6}" name="備考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4D660-8C7C-4F9B-9F41-B5B7FFED605E}">
  <dimension ref="B2:J79"/>
  <sheetViews>
    <sheetView tabSelected="1" workbookViewId="0"/>
  </sheetViews>
  <sheetFormatPr defaultRowHeight="13.2" x14ac:dyDescent="0.25"/>
  <cols>
    <col min="1" max="1" width="8.88671875" style="14"/>
    <col min="2" max="2" width="27.109375" style="14" bestFit="1" customWidth="1"/>
    <col min="3" max="3" width="55" style="14" customWidth="1"/>
    <col min="4" max="4" width="13" style="14" bestFit="1" customWidth="1"/>
    <col min="5" max="5" width="6.88671875" style="14" customWidth="1"/>
    <col min="6" max="7" width="11.77734375" style="15" customWidth="1"/>
    <col min="8" max="8" width="12.6640625" style="15" bestFit="1" customWidth="1"/>
    <col min="9" max="9" width="16.88671875" style="15" bestFit="1" customWidth="1"/>
    <col min="10" max="10" width="23.88671875" style="14" bestFit="1" customWidth="1"/>
    <col min="11" max="16384" width="8.88671875" style="14"/>
  </cols>
  <sheetData>
    <row r="2" spans="2:10" x14ac:dyDescent="0.25">
      <c r="B2" s="26" t="s">
        <v>93</v>
      </c>
      <c r="J2" s="27" t="s">
        <v>0</v>
      </c>
    </row>
    <row r="3" spans="2:10" ht="18.600000000000001" customHeight="1" x14ac:dyDescent="0.25">
      <c r="B3" s="16" t="s">
        <v>1</v>
      </c>
      <c r="C3" s="17" t="s">
        <v>2</v>
      </c>
      <c r="D3" s="17" t="s">
        <v>3</v>
      </c>
      <c r="E3" s="17" t="s">
        <v>4</v>
      </c>
      <c r="F3" s="18" t="s">
        <v>5</v>
      </c>
      <c r="G3" s="18" t="s">
        <v>96</v>
      </c>
      <c r="H3" s="18" t="s">
        <v>6</v>
      </c>
      <c r="I3" s="18" t="s">
        <v>7</v>
      </c>
      <c r="J3" s="19" t="s">
        <v>8</v>
      </c>
    </row>
    <row r="4" spans="2:10" ht="18.600000000000001" customHeight="1" x14ac:dyDescent="0.25">
      <c r="B4" s="1" t="s">
        <v>9</v>
      </c>
      <c r="C4" s="20"/>
      <c r="D4" s="21"/>
      <c r="E4" s="20"/>
      <c r="F4" s="7"/>
      <c r="G4" s="7"/>
      <c r="H4" s="7"/>
      <c r="I4" s="7"/>
      <c r="J4" s="22"/>
    </row>
    <row r="5" spans="2:10" ht="18.600000000000001" customHeight="1" x14ac:dyDescent="0.25">
      <c r="B5" s="23" t="s">
        <v>10</v>
      </c>
      <c r="C5" s="20" t="s">
        <v>11</v>
      </c>
      <c r="D5" s="21" t="s">
        <v>12</v>
      </c>
      <c r="E5" s="20">
        <v>1</v>
      </c>
      <c r="F5" s="7">
        <v>863500</v>
      </c>
      <c r="G5" s="7">
        <f>E5*F5</f>
        <v>863500</v>
      </c>
      <c r="H5" s="7"/>
      <c r="I5" s="7">
        <f>SUM(テーブル16[[#This Row],[金額]:[工賃]])</f>
        <v>863500</v>
      </c>
      <c r="J5" s="22"/>
    </row>
    <row r="6" spans="2:10" ht="18.600000000000001" customHeight="1" x14ac:dyDescent="0.25">
      <c r="B6" s="2" t="s">
        <v>13</v>
      </c>
      <c r="C6" s="20"/>
      <c r="D6" s="21"/>
      <c r="E6" s="20"/>
      <c r="F6" s="7"/>
      <c r="G6" s="7"/>
      <c r="H6" s="8" t="s">
        <v>86</v>
      </c>
      <c r="I6" s="9">
        <f>SUM(I5)</f>
        <v>863500</v>
      </c>
      <c r="J6" s="24" t="s">
        <v>88</v>
      </c>
    </row>
    <row r="7" spans="2:10" ht="18.600000000000001" customHeight="1" x14ac:dyDescent="0.25">
      <c r="B7" s="5"/>
      <c r="C7" s="20"/>
      <c r="D7" s="21"/>
      <c r="E7" s="20"/>
      <c r="F7" s="7"/>
      <c r="G7" s="7"/>
      <c r="H7" s="7"/>
      <c r="I7" s="7"/>
      <c r="J7" s="22"/>
    </row>
    <row r="8" spans="2:10" ht="18.600000000000001" customHeight="1" x14ac:dyDescent="0.25">
      <c r="B8" s="1" t="s">
        <v>84</v>
      </c>
      <c r="C8" s="20"/>
      <c r="D8" s="21"/>
      <c r="E8" s="20"/>
      <c r="F8" s="7"/>
      <c r="G8" s="7"/>
      <c r="H8" s="7"/>
      <c r="I8" s="7"/>
      <c r="J8" s="22"/>
    </row>
    <row r="9" spans="2:10" ht="18.600000000000001" customHeight="1" x14ac:dyDescent="0.25">
      <c r="B9" s="23" t="s">
        <v>17</v>
      </c>
      <c r="C9" s="20" t="s">
        <v>89</v>
      </c>
      <c r="D9" s="21"/>
      <c r="E9" s="20">
        <v>1</v>
      </c>
      <c r="F9" s="7">
        <v>60000</v>
      </c>
      <c r="G9" s="7">
        <f>E9*F9</f>
        <v>60000</v>
      </c>
      <c r="H9" s="7"/>
      <c r="I9" s="7">
        <f>SUM(テーブル16[[#This Row],[金額]:[工賃]])</f>
        <v>60000</v>
      </c>
      <c r="J9" s="22"/>
    </row>
    <row r="10" spans="2:10" ht="18.600000000000001" customHeight="1" x14ac:dyDescent="0.25">
      <c r="B10" s="2" t="s">
        <v>13</v>
      </c>
      <c r="C10" s="20"/>
      <c r="D10" s="21"/>
      <c r="E10" s="20"/>
      <c r="F10" s="7"/>
      <c r="G10" s="7"/>
      <c r="H10" s="8" t="s">
        <v>86</v>
      </c>
      <c r="I10" s="9">
        <f>SUM(I9)</f>
        <v>60000</v>
      </c>
      <c r="J10" s="24" t="s">
        <v>88</v>
      </c>
    </row>
    <row r="11" spans="2:10" ht="18.600000000000001" customHeight="1" x14ac:dyDescent="0.25">
      <c r="B11" s="5"/>
      <c r="C11" s="20"/>
      <c r="D11" s="21"/>
      <c r="E11" s="20"/>
      <c r="F11" s="7"/>
      <c r="G11" s="7"/>
      <c r="H11" s="7"/>
      <c r="I11" s="7"/>
      <c r="J11" s="22"/>
    </row>
    <row r="12" spans="2:10" ht="18.600000000000001" customHeight="1" x14ac:dyDescent="0.25">
      <c r="B12" s="1" t="s">
        <v>14</v>
      </c>
      <c r="C12" s="20"/>
      <c r="D12" s="21"/>
      <c r="E12" s="20"/>
      <c r="F12" s="7"/>
      <c r="G12" s="7"/>
      <c r="H12" s="7"/>
      <c r="I12" s="7"/>
      <c r="J12" s="22"/>
    </row>
    <row r="13" spans="2:10" ht="18.600000000000001" customHeight="1" x14ac:dyDescent="0.25">
      <c r="B13" s="23" t="s">
        <v>15</v>
      </c>
      <c r="C13" s="20" t="s">
        <v>85</v>
      </c>
      <c r="D13" s="21" t="s">
        <v>16</v>
      </c>
      <c r="E13" s="20">
        <v>1</v>
      </c>
      <c r="F13" s="7">
        <v>20900</v>
      </c>
      <c r="G13" s="7">
        <f t="shared" ref="G13:G25" si="0">E13*F13</f>
        <v>20900</v>
      </c>
      <c r="H13" s="7">
        <v>20000</v>
      </c>
      <c r="I13" s="7">
        <f>SUM(テーブル16[[#This Row],[金額]:[工賃]])</f>
        <v>40900</v>
      </c>
      <c r="J13" s="22"/>
    </row>
    <row r="14" spans="2:10" ht="18.600000000000001" customHeight="1" x14ac:dyDescent="0.25">
      <c r="B14" s="23" t="s">
        <v>17</v>
      </c>
      <c r="C14" s="20" t="s">
        <v>18</v>
      </c>
      <c r="D14" s="21"/>
      <c r="E14" s="20">
        <v>1</v>
      </c>
      <c r="F14" s="7">
        <v>1320</v>
      </c>
      <c r="G14" s="7">
        <f t="shared" si="0"/>
        <v>1320</v>
      </c>
      <c r="H14" s="7"/>
      <c r="I14" s="7">
        <f>SUM(テーブル16[[#This Row],[金額]:[工賃]])</f>
        <v>1320</v>
      </c>
      <c r="J14" s="22"/>
    </row>
    <row r="15" spans="2:10" ht="18.600000000000001" customHeight="1" x14ac:dyDescent="0.25">
      <c r="B15" s="23" t="s">
        <v>17</v>
      </c>
      <c r="C15" s="20" t="s">
        <v>97</v>
      </c>
      <c r="D15" s="21"/>
      <c r="E15" s="20">
        <v>1</v>
      </c>
      <c r="F15" s="7">
        <v>1500</v>
      </c>
      <c r="G15" s="7">
        <f t="shared" si="0"/>
        <v>1500</v>
      </c>
      <c r="H15" s="7"/>
      <c r="I15" s="7">
        <f>SUM(テーブル16[[#This Row],[金額]:[工賃]])</f>
        <v>1500</v>
      </c>
      <c r="J15" s="22"/>
    </row>
    <row r="16" spans="2:10" ht="18.600000000000001" customHeight="1" x14ac:dyDescent="0.25">
      <c r="B16" s="23" t="s">
        <v>19</v>
      </c>
      <c r="C16" s="20" t="s">
        <v>20</v>
      </c>
      <c r="D16" s="21" t="s">
        <v>21</v>
      </c>
      <c r="E16" s="20">
        <v>1</v>
      </c>
      <c r="F16" s="7">
        <v>8800</v>
      </c>
      <c r="G16" s="7">
        <f t="shared" si="0"/>
        <v>8800</v>
      </c>
      <c r="H16" s="7">
        <v>2500</v>
      </c>
      <c r="I16" s="7">
        <f>SUM(テーブル16[[#This Row],[金額]:[工賃]])</f>
        <v>11300</v>
      </c>
      <c r="J16" s="22"/>
    </row>
    <row r="17" spans="2:10" ht="18.600000000000001" customHeight="1" x14ac:dyDescent="0.25">
      <c r="B17" s="23" t="s">
        <v>19</v>
      </c>
      <c r="C17" s="20" t="s">
        <v>22</v>
      </c>
      <c r="D17" s="21" t="s">
        <v>23</v>
      </c>
      <c r="E17" s="20">
        <v>1</v>
      </c>
      <c r="F17" s="7">
        <v>15400</v>
      </c>
      <c r="G17" s="7">
        <f t="shared" si="0"/>
        <v>15400</v>
      </c>
      <c r="H17" s="7">
        <v>2500</v>
      </c>
      <c r="I17" s="7">
        <f>SUM(テーブル16[[#This Row],[金額]:[工賃]])</f>
        <v>17900</v>
      </c>
      <c r="J17" s="22"/>
    </row>
    <row r="18" spans="2:10" ht="18.600000000000001" customHeight="1" x14ac:dyDescent="0.25">
      <c r="B18" s="23" t="s">
        <v>19</v>
      </c>
      <c r="C18" s="20" t="s">
        <v>24</v>
      </c>
      <c r="D18" s="21" t="s">
        <v>25</v>
      </c>
      <c r="E18" s="20">
        <v>1</v>
      </c>
      <c r="F18" s="7">
        <v>7480</v>
      </c>
      <c r="G18" s="7">
        <f t="shared" si="0"/>
        <v>7480</v>
      </c>
      <c r="H18" s="7"/>
      <c r="I18" s="7">
        <f>SUM(テーブル16[[#This Row],[金額]:[工賃]])</f>
        <v>7480</v>
      </c>
      <c r="J18" s="22"/>
    </row>
    <row r="19" spans="2:10" ht="18.600000000000001" customHeight="1" x14ac:dyDescent="0.25">
      <c r="B19" s="23" t="s">
        <v>19</v>
      </c>
      <c r="C19" s="20" t="s">
        <v>26</v>
      </c>
      <c r="D19" s="21" t="s">
        <v>27</v>
      </c>
      <c r="E19" s="20">
        <v>1</v>
      </c>
      <c r="F19" s="7">
        <v>7480</v>
      </c>
      <c r="G19" s="7">
        <f t="shared" si="0"/>
        <v>7480</v>
      </c>
      <c r="H19" s="7">
        <v>25000</v>
      </c>
      <c r="I19" s="7">
        <f>SUM(テーブル16[[#This Row],[金額]:[工賃]])</f>
        <v>32480</v>
      </c>
      <c r="J19" s="22"/>
    </row>
    <row r="20" spans="2:10" ht="18.600000000000001" customHeight="1" x14ac:dyDescent="0.25">
      <c r="B20" s="23" t="s">
        <v>28</v>
      </c>
      <c r="C20" s="20" t="s">
        <v>29</v>
      </c>
      <c r="D20" s="21">
        <v>35226</v>
      </c>
      <c r="E20" s="20">
        <v>1</v>
      </c>
      <c r="F20" s="7">
        <v>31900</v>
      </c>
      <c r="G20" s="7">
        <f t="shared" si="0"/>
        <v>31900</v>
      </c>
      <c r="H20" s="7">
        <v>10000</v>
      </c>
      <c r="I20" s="7">
        <f>SUM(テーブル16[[#This Row],[金額]:[工賃]])</f>
        <v>41900</v>
      </c>
      <c r="J20" s="22"/>
    </row>
    <row r="21" spans="2:10" ht="18.600000000000001" customHeight="1" x14ac:dyDescent="0.25">
      <c r="B21" s="23" t="s">
        <v>28</v>
      </c>
      <c r="C21" s="20" t="s">
        <v>30</v>
      </c>
      <c r="D21" s="21">
        <v>32674</v>
      </c>
      <c r="E21" s="20">
        <v>1</v>
      </c>
      <c r="F21" s="7">
        <v>3960</v>
      </c>
      <c r="G21" s="7">
        <f t="shared" si="0"/>
        <v>3960</v>
      </c>
      <c r="H21" s="7">
        <v>2000</v>
      </c>
      <c r="I21" s="7">
        <f>SUM(テーブル16[[#This Row],[金額]:[工賃]])</f>
        <v>5960</v>
      </c>
      <c r="J21" s="22"/>
    </row>
    <row r="22" spans="2:10" ht="18.600000000000001" customHeight="1" x14ac:dyDescent="0.25">
      <c r="B22" s="23" t="s">
        <v>17</v>
      </c>
      <c r="C22" s="20" t="s">
        <v>31</v>
      </c>
      <c r="D22" s="21" t="s">
        <v>32</v>
      </c>
      <c r="E22" s="20">
        <v>1</v>
      </c>
      <c r="F22" s="7">
        <v>13000</v>
      </c>
      <c r="G22" s="7">
        <f t="shared" si="0"/>
        <v>13000</v>
      </c>
      <c r="H22" s="7">
        <v>10000</v>
      </c>
      <c r="I22" s="7">
        <f>SUM(テーブル16[[#This Row],[金額]:[工賃]])</f>
        <v>23000</v>
      </c>
      <c r="J22" s="22"/>
    </row>
    <row r="23" spans="2:10" ht="18.600000000000001" customHeight="1" x14ac:dyDescent="0.25">
      <c r="B23" s="23" t="s">
        <v>17</v>
      </c>
      <c r="C23" s="20" t="s">
        <v>33</v>
      </c>
      <c r="D23" s="21" t="s">
        <v>32</v>
      </c>
      <c r="E23" s="20">
        <v>1</v>
      </c>
      <c r="F23" s="7">
        <v>6000</v>
      </c>
      <c r="G23" s="7">
        <f t="shared" si="0"/>
        <v>6000</v>
      </c>
      <c r="H23" s="7">
        <v>5000</v>
      </c>
      <c r="I23" s="7">
        <f>SUM(テーブル16[[#This Row],[金額]:[工賃]])</f>
        <v>11000</v>
      </c>
      <c r="J23" s="22"/>
    </row>
    <row r="24" spans="2:10" ht="18.600000000000001" customHeight="1" x14ac:dyDescent="0.25">
      <c r="B24" s="23" t="s">
        <v>34</v>
      </c>
      <c r="C24" s="20" t="s">
        <v>35</v>
      </c>
      <c r="D24" s="21" t="s">
        <v>36</v>
      </c>
      <c r="E24" s="20">
        <v>1</v>
      </c>
      <c r="F24" s="7">
        <v>1760</v>
      </c>
      <c r="G24" s="7">
        <f t="shared" ref="G24" si="1">E24*F24</f>
        <v>1760</v>
      </c>
      <c r="H24" s="7">
        <v>2000</v>
      </c>
      <c r="I24" s="7">
        <f>SUM(テーブル16[[#This Row],[金額]:[工賃]])</f>
        <v>3760</v>
      </c>
      <c r="J24" s="22"/>
    </row>
    <row r="25" spans="2:10" ht="18.600000000000001" customHeight="1" x14ac:dyDescent="0.25">
      <c r="B25" s="23"/>
      <c r="C25" s="20"/>
      <c r="D25" s="21"/>
      <c r="E25" s="20"/>
      <c r="F25" s="7"/>
      <c r="G25" s="7">
        <f t="shared" si="0"/>
        <v>0</v>
      </c>
      <c r="H25" s="7"/>
      <c r="I25" s="7">
        <f>SUM(テーブル16[[#This Row],[金額]:[工賃]])</f>
        <v>0</v>
      </c>
      <c r="J25" s="22"/>
    </row>
    <row r="26" spans="2:10" ht="18.600000000000001" customHeight="1" x14ac:dyDescent="0.25">
      <c r="B26" s="2" t="s">
        <v>13</v>
      </c>
      <c r="C26" s="20"/>
      <c r="D26" s="21"/>
      <c r="E26" s="20"/>
      <c r="F26" s="7"/>
      <c r="G26" s="7"/>
      <c r="H26" s="8" t="s">
        <v>86</v>
      </c>
      <c r="I26" s="9">
        <f>SUM(I13:I25)</f>
        <v>198500</v>
      </c>
      <c r="J26" s="24" t="s">
        <v>88</v>
      </c>
    </row>
    <row r="27" spans="2:10" ht="18.600000000000001" customHeight="1" x14ac:dyDescent="0.25">
      <c r="B27" s="2"/>
      <c r="C27" s="20"/>
      <c r="D27" s="21"/>
      <c r="E27" s="20"/>
      <c r="F27" s="7"/>
      <c r="G27" s="7"/>
      <c r="H27" s="8"/>
      <c r="I27" s="9"/>
      <c r="J27" s="24"/>
    </row>
    <row r="28" spans="2:10" ht="18.600000000000001" customHeight="1" x14ac:dyDescent="0.25">
      <c r="B28" s="5"/>
      <c r="C28" s="20"/>
      <c r="D28" s="21"/>
      <c r="E28" s="20"/>
      <c r="F28" s="7"/>
      <c r="G28" s="7"/>
      <c r="H28" s="7"/>
      <c r="I28" s="7"/>
      <c r="J28" s="22"/>
    </row>
    <row r="29" spans="2:10" ht="18.600000000000001" customHeight="1" x14ac:dyDescent="0.25">
      <c r="B29" s="1" t="s">
        <v>104</v>
      </c>
      <c r="C29" s="20"/>
      <c r="D29" s="21"/>
      <c r="E29" s="20"/>
      <c r="F29" s="7"/>
      <c r="G29" s="7"/>
      <c r="H29" s="7"/>
      <c r="I29" s="7"/>
      <c r="J29" s="22"/>
    </row>
    <row r="30" spans="2:10" ht="18.600000000000001" customHeight="1" x14ac:dyDescent="0.25">
      <c r="B30" s="23" t="s">
        <v>17</v>
      </c>
      <c r="C30" s="20" t="s">
        <v>105</v>
      </c>
      <c r="D30" s="21"/>
      <c r="E30" s="20">
        <v>1</v>
      </c>
      <c r="F30" s="7"/>
      <c r="G30" s="7">
        <f>E30*F30</f>
        <v>0</v>
      </c>
      <c r="H30" s="7"/>
      <c r="I30" s="7">
        <f>SUM(テーブル16[[#This Row],[金額]:[工賃]])</f>
        <v>0</v>
      </c>
      <c r="J30" s="22"/>
    </row>
    <row r="31" spans="2:10" ht="18.600000000000001" customHeight="1" x14ac:dyDescent="0.25">
      <c r="B31" s="2" t="s">
        <v>13</v>
      </c>
      <c r="C31" s="20"/>
      <c r="D31" s="21"/>
      <c r="E31" s="20"/>
      <c r="F31" s="7"/>
      <c r="G31" s="7"/>
      <c r="H31" s="8" t="s">
        <v>86</v>
      </c>
      <c r="I31" s="9">
        <f>SUM(I30)</f>
        <v>0</v>
      </c>
      <c r="J31" s="24" t="s">
        <v>88</v>
      </c>
    </row>
    <row r="32" spans="2:10" ht="18.600000000000001" customHeight="1" x14ac:dyDescent="0.25">
      <c r="B32" s="5"/>
      <c r="C32" s="20"/>
      <c r="D32" s="21"/>
      <c r="E32" s="20"/>
      <c r="F32" s="7"/>
      <c r="G32" s="7"/>
      <c r="H32" s="7"/>
      <c r="I32" s="7"/>
      <c r="J32" s="22"/>
    </row>
    <row r="33" spans="2:10" ht="18.600000000000001" customHeight="1" x14ac:dyDescent="0.25">
      <c r="B33" s="5"/>
      <c r="C33" s="20"/>
      <c r="D33" s="21"/>
      <c r="E33" s="20"/>
      <c r="F33" s="7"/>
      <c r="G33" s="7"/>
      <c r="H33" s="7"/>
      <c r="I33" s="7"/>
      <c r="J33" s="22"/>
    </row>
    <row r="34" spans="2:10" ht="18.600000000000001" customHeight="1" x14ac:dyDescent="0.25">
      <c r="B34" s="3"/>
      <c r="C34" s="13" t="s">
        <v>90</v>
      </c>
      <c r="D34" s="6"/>
      <c r="E34" s="4"/>
      <c r="F34" s="10"/>
      <c r="G34" s="10"/>
      <c r="H34" s="11" t="s">
        <v>86</v>
      </c>
      <c r="I34" s="12">
        <f>SUM(I6,I10,I26,I31)</f>
        <v>1122000</v>
      </c>
      <c r="J34" s="25" t="s">
        <v>91</v>
      </c>
    </row>
    <row r="38" spans="2:10" x14ac:dyDescent="0.25">
      <c r="B38" s="26" t="s">
        <v>98</v>
      </c>
      <c r="J38" s="27" t="s">
        <v>0</v>
      </c>
    </row>
    <row r="39" spans="2:10" ht="18.600000000000001" customHeight="1" x14ac:dyDescent="0.25">
      <c r="B39" s="16" t="s">
        <v>1</v>
      </c>
      <c r="C39" s="17" t="s">
        <v>2</v>
      </c>
      <c r="D39" s="17" t="s">
        <v>3</v>
      </c>
      <c r="E39" s="17" t="s">
        <v>4</v>
      </c>
      <c r="F39" s="18" t="s">
        <v>5</v>
      </c>
      <c r="G39" s="18" t="s">
        <v>96</v>
      </c>
      <c r="H39" s="18" t="s">
        <v>6</v>
      </c>
      <c r="I39" s="18" t="s">
        <v>7</v>
      </c>
      <c r="J39" s="19" t="s">
        <v>8</v>
      </c>
    </row>
    <row r="40" spans="2:10" ht="18.600000000000001" customHeight="1" x14ac:dyDescent="0.25">
      <c r="B40" s="23" t="s">
        <v>37</v>
      </c>
      <c r="C40" s="20" t="s">
        <v>38</v>
      </c>
      <c r="D40" s="21" t="s">
        <v>39</v>
      </c>
      <c r="E40" s="20">
        <v>1</v>
      </c>
      <c r="F40" s="7">
        <v>66550</v>
      </c>
      <c r="G40" s="7">
        <f t="shared" ref="G40:G61" si="2">E40*F40</f>
        <v>66550</v>
      </c>
      <c r="H40" s="7"/>
      <c r="I40" s="7">
        <f>SUM(テーブル17[[#This Row],[金額]:[工賃]])</f>
        <v>66550</v>
      </c>
      <c r="J40" s="22" t="s">
        <v>40</v>
      </c>
    </row>
    <row r="41" spans="2:10" ht="18.600000000000001" customHeight="1" x14ac:dyDescent="0.25">
      <c r="B41" s="23" t="s">
        <v>41</v>
      </c>
      <c r="C41" s="20" t="s">
        <v>42</v>
      </c>
      <c r="D41" s="21" t="s">
        <v>43</v>
      </c>
      <c r="E41" s="20">
        <v>1</v>
      </c>
      <c r="F41" s="7">
        <v>15970</v>
      </c>
      <c r="G41" s="7">
        <f t="shared" si="2"/>
        <v>15970</v>
      </c>
      <c r="H41" s="7"/>
      <c r="I41" s="7">
        <f>SUM(テーブル17[[#This Row],[金額]:[工賃]])</f>
        <v>15970</v>
      </c>
      <c r="J41" s="22" t="s">
        <v>44</v>
      </c>
    </row>
    <row r="42" spans="2:10" ht="18.600000000000001" customHeight="1" x14ac:dyDescent="0.25">
      <c r="B42" s="23" t="s">
        <v>41</v>
      </c>
      <c r="C42" s="20" t="s">
        <v>99</v>
      </c>
      <c r="D42" s="21" t="s">
        <v>45</v>
      </c>
      <c r="E42" s="20">
        <v>1</v>
      </c>
      <c r="F42" s="7">
        <v>8638</v>
      </c>
      <c r="G42" s="7">
        <f t="shared" si="2"/>
        <v>8638</v>
      </c>
      <c r="H42" s="7"/>
      <c r="I42" s="7">
        <f>SUM(テーブル17[[#This Row],[金額]:[工賃]])</f>
        <v>8638</v>
      </c>
      <c r="J42" s="22" t="s">
        <v>44</v>
      </c>
    </row>
    <row r="43" spans="2:10" ht="18.600000000000001" customHeight="1" x14ac:dyDescent="0.25">
      <c r="B43" s="23" t="s">
        <v>41</v>
      </c>
      <c r="C43" s="20" t="s">
        <v>46</v>
      </c>
      <c r="D43" s="21" t="s">
        <v>47</v>
      </c>
      <c r="E43" s="20">
        <v>1</v>
      </c>
      <c r="F43" s="7">
        <v>4857</v>
      </c>
      <c r="G43" s="7">
        <f t="shared" si="2"/>
        <v>4857</v>
      </c>
      <c r="H43" s="7"/>
      <c r="I43" s="7">
        <f>SUM(テーブル17[[#This Row],[金額]:[工賃]])</f>
        <v>4857</v>
      </c>
      <c r="J43" s="22" t="s">
        <v>44</v>
      </c>
    </row>
    <row r="44" spans="2:10" ht="18.600000000000001" customHeight="1" x14ac:dyDescent="0.25">
      <c r="B44" s="23" t="s">
        <v>41</v>
      </c>
      <c r="C44" s="20" t="s">
        <v>48</v>
      </c>
      <c r="D44" s="21" t="s">
        <v>49</v>
      </c>
      <c r="E44" s="20">
        <v>1</v>
      </c>
      <c r="F44" s="7">
        <v>4808</v>
      </c>
      <c r="G44" s="7">
        <f t="shared" si="2"/>
        <v>4808</v>
      </c>
      <c r="H44" s="7"/>
      <c r="I44" s="7">
        <f>SUM(テーブル17[[#This Row],[金額]:[工賃]])</f>
        <v>4808</v>
      </c>
      <c r="J44" s="22" t="s">
        <v>44</v>
      </c>
    </row>
    <row r="45" spans="2:10" ht="18.600000000000001" customHeight="1" x14ac:dyDescent="0.25">
      <c r="B45" s="23" t="s">
        <v>87</v>
      </c>
      <c r="C45" s="20" t="s">
        <v>54</v>
      </c>
      <c r="D45" s="21" t="s">
        <v>55</v>
      </c>
      <c r="E45" s="20">
        <v>1</v>
      </c>
      <c r="F45" s="7">
        <v>10981</v>
      </c>
      <c r="G45" s="7">
        <f>E45*F45</f>
        <v>10981</v>
      </c>
      <c r="H45" s="7"/>
      <c r="I45" s="7">
        <f>SUM(テーブル17[[#This Row],[金額]:[工賃]])</f>
        <v>10981</v>
      </c>
      <c r="J45" s="22" t="s">
        <v>44</v>
      </c>
    </row>
    <row r="46" spans="2:10" ht="18.600000000000001" customHeight="1" x14ac:dyDescent="0.25">
      <c r="B46" s="23" t="s">
        <v>50</v>
      </c>
      <c r="C46" s="20" t="s">
        <v>100</v>
      </c>
      <c r="D46" s="21" t="s">
        <v>56</v>
      </c>
      <c r="E46" s="20">
        <v>1</v>
      </c>
      <c r="F46" s="7">
        <v>8580</v>
      </c>
      <c r="G46" s="7">
        <f>E46*F46</f>
        <v>8580</v>
      </c>
      <c r="H46" s="7"/>
      <c r="I46" s="7">
        <f>SUM(テーブル17[[#This Row],[金額]:[工賃]])</f>
        <v>8580</v>
      </c>
      <c r="J46" s="22" t="s">
        <v>44</v>
      </c>
    </row>
    <row r="47" spans="2:10" ht="18.600000000000001" customHeight="1" x14ac:dyDescent="0.25">
      <c r="B47" s="23" t="s">
        <v>50</v>
      </c>
      <c r="C47" s="20" t="s">
        <v>51</v>
      </c>
      <c r="D47" s="21" t="s">
        <v>52</v>
      </c>
      <c r="E47" s="20">
        <v>1</v>
      </c>
      <c r="F47" s="7">
        <v>2998</v>
      </c>
      <c r="G47" s="7">
        <f t="shared" si="2"/>
        <v>2998</v>
      </c>
      <c r="H47" s="30" t="s">
        <v>103</v>
      </c>
      <c r="I47" s="7">
        <f>SUM(テーブル17[[#This Row],[金額]:[工賃]])</f>
        <v>2998</v>
      </c>
      <c r="J47" s="22" t="s">
        <v>44</v>
      </c>
    </row>
    <row r="48" spans="2:10" ht="18.600000000000001" customHeight="1" x14ac:dyDescent="0.25">
      <c r="B48" s="23" t="s">
        <v>28</v>
      </c>
      <c r="C48" s="20" t="s">
        <v>53</v>
      </c>
      <c r="D48" s="21">
        <v>16075</v>
      </c>
      <c r="E48" s="20">
        <v>1</v>
      </c>
      <c r="F48" s="7">
        <v>2829</v>
      </c>
      <c r="G48" s="7">
        <f t="shared" si="2"/>
        <v>2829</v>
      </c>
      <c r="H48" s="30" t="s">
        <v>103</v>
      </c>
      <c r="I48" s="7">
        <f>SUM(テーブル17[[#This Row],[金額]:[工賃]])</f>
        <v>2829</v>
      </c>
      <c r="J48" s="22" t="s">
        <v>44</v>
      </c>
    </row>
    <row r="49" spans="2:10" ht="18.600000000000001" customHeight="1" x14ac:dyDescent="0.25">
      <c r="B49" s="23" t="s">
        <v>92</v>
      </c>
      <c r="C49" s="20" t="s">
        <v>59</v>
      </c>
      <c r="D49" s="21" t="s">
        <v>60</v>
      </c>
      <c r="E49" s="20">
        <v>1</v>
      </c>
      <c r="F49" s="7">
        <v>18620</v>
      </c>
      <c r="G49" s="7">
        <f t="shared" si="2"/>
        <v>18620</v>
      </c>
      <c r="H49" s="30" t="s">
        <v>103</v>
      </c>
      <c r="I49" s="7">
        <f>SUM(テーブル17[[#This Row],[金額]:[工賃]])</f>
        <v>18620</v>
      </c>
      <c r="J49" s="22" t="s">
        <v>44</v>
      </c>
    </row>
    <row r="50" spans="2:10" ht="18.600000000000001" customHeight="1" x14ac:dyDescent="0.25">
      <c r="B50" s="23" t="s">
        <v>61</v>
      </c>
      <c r="C50" s="20" t="s">
        <v>62</v>
      </c>
      <c r="D50" s="21" t="s">
        <v>63</v>
      </c>
      <c r="E50" s="20">
        <v>1</v>
      </c>
      <c r="F50" s="7">
        <v>46100</v>
      </c>
      <c r="G50" s="7">
        <f t="shared" si="2"/>
        <v>46100</v>
      </c>
      <c r="H50" s="30" t="s">
        <v>103</v>
      </c>
      <c r="I50" s="7">
        <f>SUM(テーブル17[[#This Row],[金額]:[工賃]])</f>
        <v>46100</v>
      </c>
      <c r="J50" s="22" t="s">
        <v>44</v>
      </c>
    </row>
    <row r="51" spans="2:10" ht="18.600000000000001" customHeight="1" x14ac:dyDescent="0.25">
      <c r="B51" s="23" t="s">
        <v>64</v>
      </c>
      <c r="C51" s="20" t="s">
        <v>65</v>
      </c>
      <c r="D51" s="21" t="s">
        <v>66</v>
      </c>
      <c r="E51" s="20">
        <v>1</v>
      </c>
      <c r="F51" s="7">
        <v>39600</v>
      </c>
      <c r="G51" s="7">
        <f t="shared" si="2"/>
        <v>39600</v>
      </c>
      <c r="H51" s="30" t="s">
        <v>103</v>
      </c>
      <c r="I51" s="7">
        <f>SUM(テーブル17[[#This Row],[金額]:[工賃]])</f>
        <v>39600</v>
      </c>
      <c r="J51" s="22" t="s">
        <v>44</v>
      </c>
    </row>
    <row r="52" spans="2:10" ht="18.600000000000001" customHeight="1" x14ac:dyDescent="0.25">
      <c r="B52" s="23" t="s">
        <v>64</v>
      </c>
      <c r="C52" s="20" t="s">
        <v>67</v>
      </c>
      <c r="D52" s="21" t="s">
        <v>68</v>
      </c>
      <c r="E52" s="20">
        <v>1</v>
      </c>
      <c r="F52" s="7">
        <v>14609</v>
      </c>
      <c r="G52" s="7">
        <f t="shared" si="2"/>
        <v>14609</v>
      </c>
      <c r="H52" s="30" t="s">
        <v>103</v>
      </c>
      <c r="I52" s="7">
        <f>SUM(テーブル17[[#This Row],[金額]:[工賃]])</f>
        <v>14609</v>
      </c>
      <c r="J52" s="22" t="s">
        <v>44</v>
      </c>
    </row>
    <row r="53" spans="2:10" ht="18.600000000000001" customHeight="1" x14ac:dyDescent="0.25">
      <c r="B53" s="23" t="s">
        <v>64</v>
      </c>
      <c r="C53" s="20" t="s">
        <v>69</v>
      </c>
      <c r="D53" s="21" t="s">
        <v>70</v>
      </c>
      <c r="E53" s="20">
        <v>1</v>
      </c>
      <c r="F53" s="7">
        <v>7692</v>
      </c>
      <c r="G53" s="7">
        <f t="shared" si="2"/>
        <v>7692</v>
      </c>
      <c r="H53" s="30" t="s">
        <v>103</v>
      </c>
      <c r="I53" s="7">
        <f>SUM(テーブル17[[#This Row],[金額]:[工賃]])</f>
        <v>7692</v>
      </c>
      <c r="J53" s="22" t="s">
        <v>44</v>
      </c>
    </row>
    <row r="54" spans="2:10" ht="18.600000000000001" customHeight="1" x14ac:dyDescent="0.25">
      <c r="B54" s="23" t="s">
        <v>64</v>
      </c>
      <c r="C54" s="20" t="s">
        <v>71</v>
      </c>
      <c r="D54" s="21" t="s">
        <v>72</v>
      </c>
      <c r="E54" s="20">
        <v>1</v>
      </c>
      <c r="F54" s="7">
        <v>7692</v>
      </c>
      <c r="G54" s="7">
        <f t="shared" si="2"/>
        <v>7692</v>
      </c>
      <c r="H54" s="30" t="s">
        <v>103</v>
      </c>
      <c r="I54" s="7">
        <f>SUM(テーブル17[[#This Row],[金額]:[工賃]])</f>
        <v>7692</v>
      </c>
      <c r="J54" s="22" t="s">
        <v>44</v>
      </c>
    </row>
    <row r="55" spans="2:10" ht="18.600000000000001" customHeight="1" x14ac:dyDescent="0.25">
      <c r="B55" s="23" t="s">
        <v>73</v>
      </c>
      <c r="C55" s="20" t="s">
        <v>106</v>
      </c>
      <c r="D55" s="21" t="s">
        <v>74</v>
      </c>
      <c r="E55" s="20">
        <v>1</v>
      </c>
      <c r="F55" s="7">
        <v>1887</v>
      </c>
      <c r="G55" s="7">
        <f t="shared" si="2"/>
        <v>1887</v>
      </c>
      <c r="H55" s="30" t="s">
        <v>103</v>
      </c>
      <c r="I55" s="7">
        <f>SUM(テーブル17[[#This Row],[金額]:[工賃]])</f>
        <v>1887</v>
      </c>
      <c r="J55" s="22" t="s">
        <v>58</v>
      </c>
    </row>
    <row r="56" spans="2:10" ht="18.600000000000001" customHeight="1" x14ac:dyDescent="0.25">
      <c r="B56" s="23" t="s">
        <v>73</v>
      </c>
      <c r="C56" s="20" t="s">
        <v>107</v>
      </c>
      <c r="D56" s="21" t="s">
        <v>75</v>
      </c>
      <c r="E56" s="20">
        <v>1</v>
      </c>
      <c r="F56" s="7">
        <v>1402</v>
      </c>
      <c r="G56" s="7">
        <f t="shared" si="2"/>
        <v>1402</v>
      </c>
      <c r="H56" s="30" t="s">
        <v>103</v>
      </c>
      <c r="I56" s="7">
        <f>SUM(テーブル17[[#This Row],[金額]:[工賃]])</f>
        <v>1402</v>
      </c>
      <c r="J56" s="22" t="s">
        <v>58</v>
      </c>
    </row>
    <row r="57" spans="2:10" ht="18.600000000000001" customHeight="1" x14ac:dyDescent="0.25">
      <c r="B57" s="23" t="s">
        <v>73</v>
      </c>
      <c r="C57" s="20" t="s">
        <v>108</v>
      </c>
      <c r="D57" s="21" t="s">
        <v>76</v>
      </c>
      <c r="E57" s="20">
        <v>1</v>
      </c>
      <c r="F57" s="7">
        <v>1331</v>
      </c>
      <c r="G57" s="7">
        <f t="shared" si="2"/>
        <v>1331</v>
      </c>
      <c r="H57" s="30" t="s">
        <v>103</v>
      </c>
      <c r="I57" s="7">
        <f>SUM(テーブル17[[#This Row],[金額]:[工賃]])</f>
        <v>1331</v>
      </c>
      <c r="J57" s="22" t="s">
        <v>58</v>
      </c>
    </row>
    <row r="58" spans="2:10" ht="18.600000000000001" customHeight="1" x14ac:dyDescent="0.25">
      <c r="B58" s="23" t="s">
        <v>28</v>
      </c>
      <c r="C58" s="20" t="s">
        <v>57</v>
      </c>
      <c r="D58" s="21">
        <v>48154</v>
      </c>
      <c r="E58" s="20">
        <v>1</v>
      </c>
      <c r="F58" s="7">
        <v>15380</v>
      </c>
      <c r="G58" s="7">
        <f>E58*F58</f>
        <v>15380</v>
      </c>
      <c r="H58" s="7"/>
      <c r="I58" s="7">
        <f>SUM(テーブル17[[#This Row],[金額]:[工賃]])</f>
        <v>15380</v>
      </c>
      <c r="J58" s="22" t="s">
        <v>58</v>
      </c>
    </row>
    <row r="59" spans="2:10" ht="18.600000000000001" customHeight="1" x14ac:dyDescent="0.25">
      <c r="B59" s="23" t="s">
        <v>50</v>
      </c>
      <c r="C59" s="20" t="s">
        <v>77</v>
      </c>
      <c r="D59" s="21" t="s">
        <v>78</v>
      </c>
      <c r="E59" s="20">
        <v>1</v>
      </c>
      <c r="F59" s="7">
        <v>5998</v>
      </c>
      <c r="G59" s="7">
        <f t="shared" si="2"/>
        <v>5998</v>
      </c>
      <c r="H59" s="7"/>
      <c r="I59" s="7">
        <f>SUM(テーブル17[[#This Row],[金額]:[工賃]])</f>
        <v>5998</v>
      </c>
      <c r="J59" s="22" t="s">
        <v>44</v>
      </c>
    </row>
    <row r="60" spans="2:10" ht="18.600000000000001" customHeight="1" x14ac:dyDescent="0.25">
      <c r="B60" s="23" t="s">
        <v>50</v>
      </c>
      <c r="C60" s="20" t="s">
        <v>79</v>
      </c>
      <c r="D60" s="21" t="s">
        <v>80</v>
      </c>
      <c r="E60" s="20">
        <v>1</v>
      </c>
      <c r="F60" s="7">
        <v>550</v>
      </c>
      <c r="G60" s="7">
        <f t="shared" ref="G60" si="3">E60*F60</f>
        <v>550</v>
      </c>
      <c r="H60" s="7"/>
      <c r="I60" s="7">
        <f>SUM(テーブル17[[#This Row],[金額]:[工賃]])</f>
        <v>550</v>
      </c>
      <c r="J60" s="22" t="s">
        <v>44</v>
      </c>
    </row>
    <row r="61" spans="2:10" ht="18.600000000000001" customHeight="1" x14ac:dyDescent="0.25">
      <c r="B61" s="23"/>
      <c r="C61" s="20"/>
      <c r="D61" s="21"/>
      <c r="E61" s="20"/>
      <c r="F61" s="7"/>
      <c r="G61" s="7">
        <f t="shared" si="2"/>
        <v>0</v>
      </c>
      <c r="H61" s="7"/>
      <c r="I61" s="7">
        <f>SUM(テーブル17[[#This Row],[金額]:[工賃]])</f>
        <v>0</v>
      </c>
      <c r="J61" s="22"/>
    </row>
    <row r="62" spans="2:10" ht="18.600000000000001" customHeight="1" x14ac:dyDescent="0.25">
      <c r="B62" s="3"/>
      <c r="C62" s="13" t="s">
        <v>90</v>
      </c>
      <c r="D62" s="6"/>
      <c r="E62" s="4"/>
      <c r="F62" s="10"/>
      <c r="G62" s="10"/>
      <c r="H62" s="11" t="s">
        <v>86</v>
      </c>
      <c r="I62" s="12">
        <f>SUM(I40:I61)</f>
        <v>287072</v>
      </c>
      <c r="J62" s="25" t="s">
        <v>91</v>
      </c>
    </row>
    <row r="66" spans="2:10" x14ac:dyDescent="0.25">
      <c r="B66" s="26" t="s">
        <v>94</v>
      </c>
      <c r="J66" s="27" t="s">
        <v>0</v>
      </c>
    </row>
    <row r="67" spans="2:10" ht="18.600000000000001" customHeight="1" x14ac:dyDescent="0.25">
      <c r="B67" s="16" t="s">
        <v>1</v>
      </c>
      <c r="C67" s="17" t="s">
        <v>2</v>
      </c>
      <c r="D67" s="17" t="s">
        <v>3</v>
      </c>
      <c r="E67" s="17" t="s">
        <v>4</v>
      </c>
      <c r="F67" s="18" t="s">
        <v>5</v>
      </c>
      <c r="G67" s="18" t="s">
        <v>96</v>
      </c>
      <c r="H67" s="18" t="s">
        <v>6</v>
      </c>
      <c r="I67" s="18" t="s">
        <v>7</v>
      </c>
      <c r="J67" s="19" t="s">
        <v>8</v>
      </c>
    </row>
    <row r="68" spans="2:10" ht="18.600000000000001" customHeight="1" x14ac:dyDescent="0.25">
      <c r="B68" s="23" t="s">
        <v>17</v>
      </c>
      <c r="C68" s="20" t="s">
        <v>81</v>
      </c>
      <c r="D68" s="21"/>
      <c r="E68" s="20">
        <v>1</v>
      </c>
      <c r="F68" s="7">
        <v>30000</v>
      </c>
      <c r="G68" s="7">
        <f>E68*F68</f>
        <v>30000</v>
      </c>
      <c r="H68" s="7"/>
      <c r="I68" s="7">
        <f>SUM(テーブル19[[#This Row],[金額]:[工賃]])</f>
        <v>30000</v>
      </c>
      <c r="J68" s="22" t="s">
        <v>82</v>
      </c>
    </row>
    <row r="69" spans="2:10" ht="18.600000000000001" customHeight="1" x14ac:dyDescent="0.25">
      <c r="B69" s="3"/>
      <c r="C69" s="13" t="s">
        <v>90</v>
      </c>
      <c r="D69" s="6"/>
      <c r="E69" s="4"/>
      <c r="F69" s="10"/>
      <c r="G69" s="10"/>
      <c r="H69" s="11" t="s">
        <v>86</v>
      </c>
      <c r="I69" s="12">
        <f>SUM(I68)</f>
        <v>30000</v>
      </c>
      <c r="J69" s="25" t="s">
        <v>91</v>
      </c>
    </row>
    <row r="73" spans="2:10" x14ac:dyDescent="0.25">
      <c r="B73" s="26" t="s">
        <v>101</v>
      </c>
      <c r="J73" s="27" t="s">
        <v>0</v>
      </c>
    </row>
    <row r="74" spans="2:10" ht="18.600000000000001" customHeight="1" x14ac:dyDescent="0.25">
      <c r="B74" s="16" t="s">
        <v>1</v>
      </c>
      <c r="C74" s="17" t="s">
        <v>2</v>
      </c>
      <c r="D74" s="17" t="s">
        <v>3</v>
      </c>
      <c r="E74" s="17" t="s">
        <v>4</v>
      </c>
      <c r="F74" s="18" t="s">
        <v>5</v>
      </c>
      <c r="G74" s="18" t="s">
        <v>96</v>
      </c>
      <c r="H74" s="18" t="s">
        <v>6</v>
      </c>
      <c r="I74" s="18" t="s">
        <v>7</v>
      </c>
      <c r="J74" s="19" t="s">
        <v>8</v>
      </c>
    </row>
    <row r="75" spans="2:10" ht="18.600000000000001" customHeight="1" x14ac:dyDescent="0.25">
      <c r="B75" s="23" t="s">
        <v>17</v>
      </c>
      <c r="C75" s="20" t="s">
        <v>102</v>
      </c>
      <c r="D75" s="21"/>
      <c r="E75" s="20">
        <v>1</v>
      </c>
      <c r="F75" s="7">
        <v>40000</v>
      </c>
      <c r="G75" s="7">
        <f>E75*F75</f>
        <v>40000</v>
      </c>
      <c r="H75" s="7"/>
      <c r="I75" s="7">
        <f>SUM(テーブル20[[#This Row],[金額]:[工賃]])</f>
        <v>40000</v>
      </c>
      <c r="J75" s="22"/>
    </row>
    <row r="76" spans="2:10" ht="18.600000000000001" customHeight="1" x14ac:dyDescent="0.25">
      <c r="B76" s="3"/>
      <c r="C76" s="13" t="s">
        <v>90</v>
      </c>
      <c r="D76" s="6"/>
      <c r="E76" s="4"/>
      <c r="F76" s="10"/>
      <c r="G76" s="10"/>
      <c r="H76" s="11" t="s">
        <v>86</v>
      </c>
      <c r="I76" s="12">
        <f>SUM(I75)</f>
        <v>40000</v>
      </c>
      <c r="J76" s="25" t="s">
        <v>91</v>
      </c>
    </row>
    <row r="79" spans="2:10" ht="21" x14ac:dyDescent="0.4">
      <c r="H79" s="31" t="s">
        <v>83</v>
      </c>
      <c r="I79" s="29">
        <f>SUM(I34,I69,I62,I69,I76)</f>
        <v>1509072</v>
      </c>
      <c r="J79" s="28" t="s">
        <v>95</v>
      </c>
    </row>
  </sheetData>
  <phoneticPr fontId="2"/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b y d W y 6 f o d + m A A A A + A A A A B I A H A B D b 2 5 m a W c v U G F j a 2 F n Z S 5 4 b W w g o h g A K K A U A A A A A A A A A A A A A A A A A A A A A A A A A A A A h Y + x D o I w G I R f h X S n L S U x h v y U w c 1 I Q m J i X J t S o Q r F 0 G J 5 N w c f y V c Q o 6 i b w w 1 3 9 w 1 3 9 + s N s r F t g o v q r e 5 M i i J M U a C M 7 E p t q h Q N 7 h A u U c a h E P I k K h V M s L H J a M s U 1 c 6 d E 0 K 8 9 9 j H u O s r w i i N y D 7 f b G W t W o E + s P 4 P h 9 p Y J 4 x U i M P u N Y Y z H M W T 2 I I y T I H M M e T a f B E 2 L X 6 2 P y G s h s Y N v e J H E a 4 L I L M F 8 n 7 B H 1 B L A w Q U A A I A C A A 5 v J 1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b y d W y i K R 7 g O A A A A E Q A A A B M A H A B G b 3 J t d W x h c y 9 T Z W N 0 a W 9 u M S 5 t I K I Y A C i g F A A A A A A A A A A A A A A A A A A A A A A A A A A A A C t O T S 7 J z M 9 T C I b Q h t Y A U E s B A i 0 A F A A C A A g A O b y d W y 6 f o d + m A A A A + A A A A B I A A A A A A A A A A A A A A A A A A A A A A E N v b m Z p Z y 9 Q Y W N r Y W d l L n h t b F B L A Q I t A B Q A A g A I A D m 8 n V s P y u m r p A A A A O k A A A A T A A A A A A A A A A A A A A A A A P I A A A B b Q 2 9 u d G V u d F 9 U e X B l c 1 0 u e G 1 s U E s B A i 0 A F A A C A A g A O b y d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J H 1 Y 9 0 d T 6 9 E q N H m x s z 0 x a o A A A A A A g A A A A A A E G Y A A A A B A A A g A A A A z F P a y E d G f q N x k O x w m o h h j y O W G 4 l A c 2 e A J Y N J Z v w X L A 4 A A A A A D o A A A A A C A A A g A A A A f r g + L 7 / k d F g v s R l g h D p E U z n n d y X a W B Y 1 c J 8 c f M G s s u 1 Q A A A A n i T Z + w E 2 M 5 E Y R T Q a 6 W e J g U 7 e U K o 6 c v T 5 q 9 J r 1 4 C l w U b R c E n 4 y L 0 g 0 6 V b f 3 m 7 W Q s r x 2 g P h 9 T 9 J f D J F x A 1 v h q t S S A h E k r e s T e Y s p d u r J 0 P T e V A A A A A M 5 s Y S m E Z j 0 m 4 M 5 p c O b 1 5 r j S O V Z l J d Q u h b u D Y V y + 9 r N a W s x u h b O a s t 2 J b i C 5 y E 8 j 2 X 0 D r b V r Z C X O v a 1 0 t s P a F Y Q = = < / D a t a M a s h u p > 
</file>

<file path=customXml/itemProps1.xml><?xml version="1.0" encoding="utf-8"?>
<ds:datastoreItem xmlns:ds="http://schemas.openxmlformats.org/officeDocument/2006/customXml" ds:itemID="{737893DE-CCDD-4906-AB78-9127E6968D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バイク購入品検討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篤志 佐々木</cp:lastModifiedBy>
  <dcterms:modified xsi:type="dcterms:W3CDTF">2025-12-30T05:17:51Z</dcterms:modified>
</cp:coreProperties>
</file>